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BL6PEPF00019A4C\EXCELCNV\e8bf7c3e-3556-4896-b97a-10d526e3a71e\"/>
    </mc:Choice>
  </mc:AlternateContent>
  <xr:revisionPtr revIDLastSave="43" documentId="8_{213D527C-0E35-4824-8DB6-B016CA29CF86}" xr6:coauthVersionLast="47" xr6:coauthVersionMax="47" xr10:uidLastSave="{3C9F1F8B-D94E-44F8-9A4C-015720E55C26}"/>
  <bookViews>
    <workbookView xWindow="-60" yWindow="-60" windowWidth="15480" windowHeight="11640" xr2:uid="{4EFA0AF1-36EA-4E15-87B1-A5ECB1A03D41}"/>
  </bookViews>
  <sheets>
    <sheet name="Variances" sheetId="1" r:id="rId1"/>
  </sheets>
  <definedNames>
    <definedName name="_xlnm.Print_Area" localSheetId="0">Variances!$A$1:$N$33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D23" i="1"/>
  <c r="M11" i="1"/>
  <c r="G29" i="1"/>
  <c r="G27" i="1"/>
  <c r="G21" i="1"/>
  <c r="G19" i="1"/>
  <c r="G17" i="1"/>
  <c r="G15" i="1"/>
  <c r="G13" i="1"/>
  <c r="I15" i="1"/>
  <c r="J15" i="1"/>
  <c r="I17" i="1"/>
  <c r="J17" i="1"/>
  <c r="I19" i="1"/>
  <c r="J19" i="1"/>
  <c r="I21" i="1"/>
  <c r="J21" i="1"/>
  <c r="I27" i="1"/>
  <c r="J27" i="1"/>
  <c r="J13" i="1"/>
  <c r="I13" i="1"/>
  <c r="J29" i="1"/>
  <c r="I29" i="1"/>
  <c r="H29" i="1"/>
  <c r="L29" i="1" s="1"/>
  <c r="M29" i="1" s="1"/>
  <c r="H27" i="1"/>
  <c r="L27" i="1" s="1"/>
  <c r="M27" i="1" s="1"/>
  <c r="K27" i="1"/>
  <c r="H21" i="1"/>
  <c r="L21" i="1"/>
  <c r="M21" i="1"/>
  <c r="H19" i="1"/>
  <c r="K19" i="1"/>
  <c r="H17" i="1"/>
  <c r="L17" i="1" s="1"/>
  <c r="M17" i="1" s="1"/>
  <c r="K17" i="1"/>
  <c r="H15" i="1"/>
  <c r="L15" i="1" s="1"/>
  <c r="M15" i="1" s="1"/>
  <c r="K15" i="1"/>
  <c r="H13" i="1"/>
  <c r="K13" i="1"/>
  <c r="L13" i="1"/>
  <c r="M13" i="1"/>
  <c r="K29" i="1"/>
  <c r="K21" i="1"/>
  <c r="L19" i="1"/>
  <c r="M19" i="1"/>
</calcChain>
</file>

<file path=xl/sharedStrings.xml><?xml version="1.0" encoding="utf-8"?>
<sst xmlns="http://schemas.openxmlformats.org/spreadsheetml/2006/main" count="35" uniqueCount="31">
  <si>
    <t xml:space="preserve">Explanation of variances – pro forma </t>
  </si>
  <si>
    <t xml:space="preserve">Name of smaller authority: </t>
  </si>
  <si>
    <t xml:space="preserve">Wonersh Parish Council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</si>
  <si>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</si>
  <si>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Waverley, Surrey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</si>
  <si>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</si>
  <si>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£200); 
• variances of £100,000 or more require explanation regardless of the % variation year on year;
•</t>
    </r>
    <r>
      <rPr>
        <b/>
        <sz val="10"/>
        <color indexed="10"/>
        <rFont val="Arial"/>
        <family val="2"/>
      </rPr>
      <t xml:space="preserve"> New from 2025/26 onwards</t>
    </r>
    <r>
      <rPr>
        <sz val="10"/>
        <color indexed="8"/>
        <rFont val="Arial"/>
        <family val="2"/>
      </rPr>
      <t xml:space="preserve">: variances of £500,000 or more in Box 3 require explanation regardless of the % variation year on year for smaller authorities with income and/or expenditure exceeding £6,500,000
</t>
    </r>
  </si>
  <si>
    <t>2024/25</t>
  </si>
  <si>
    <t>2025/26</t>
  </si>
  <si>
    <t>Variance</t>
  </si>
  <si>
    <t>Explanation Required?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</si>
  <si>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</si>
  <si>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</si>
  <si>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£</t>
  </si>
  <si>
    <t>%</t>
  </si>
  <si>
    <t>1 Balances Brought Forward</t>
  </si>
  <si>
    <t>2 Precept or Rates and Levies</t>
  </si>
  <si>
    <t>3 Total Other Receipts</t>
  </si>
  <si>
    <t>The main differences between the 2024/25 and 2025/26 financial year is that in 2024/25 Wonersh Parish Council received £37,955 towards playground rejuvenation and ony £500 in 2025/26.   Other differences include CIL receipts of £10,458 and 2024/25 and £3,365 in 2025/26.  Conversely, following the expenditure on playground equipment in particular, the VAT rebate in 2024/25 was £11,173 and in 2025/26, £18,860.  This accounts for £36,861 of the difference in total receipts.</t>
  </si>
  <si>
    <t>4 Staff Costs</t>
  </si>
  <si>
    <t>5 Loan Interest/Capital Repayment</t>
  </si>
  <si>
    <t>6 All Other Payments</t>
  </si>
  <si>
    <t>Whilst no explanation is required here as it is below 15% variance, it is of note that the receipts and payments approach means that the late invoicing for tree works occuring in 2025/26 in the region of £12,000, plus the April invoicing of c £3,000 for some of the grass cutting in 2025/26 accounts for much of this different,</t>
  </si>
  <si>
    <t>7 Balances Carried Forward</t>
  </si>
  <si>
    <t>VARIANCE EXPLANATION NOT REQUIRED</t>
  </si>
  <si>
    <t>8 Total Cash and Short Term Investments</t>
  </si>
  <si>
    <t>9 Total Fixed Assets plus Other Long Term Investments and Assets</t>
  </si>
  <si>
    <t>10 Total Borrowings</t>
  </si>
  <si>
    <t>Rounding errors of up to £2 are tolerable</t>
  </si>
  <si>
    <t>Variances of £200 or less are tolerable</t>
  </si>
  <si>
    <t>BOX 10 VARIANCE EXPLANATION NOT REQUIRED IF CHANGE CAN BE EXPLAINED BY BOX 5 (CAPITAL PLUS INTEREST PAYMENT)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</si>
</sst>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3" fontId="10" fillId="0" borderId="0" xfId="0" applyNumberFormat="1" applyFont="1"/>
    <xf numFmtId="10" fontId="10" fillId="0" borderId="0" xfId="0" applyNumberFormat="1" applyFont="1"/>
    <xf numFmtId="0" fontId="10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0" fillId="4" borderId="2" xfId="0" applyFont="1" applyFill="1" applyBorder="1" applyAlignment="1">
      <alignment wrapText="1"/>
    </xf>
    <xf numFmtId="0" fontId="11" fillId="0" borderId="0" xfId="0" applyFont="1"/>
    <xf numFmtId="0" fontId="10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 vertical="center" indent="2"/>
    </xf>
    <xf numFmtId="0" fontId="10" fillId="6" borderId="0" xfId="0" applyFont="1" applyFill="1"/>
    <xf numFmtId="3" fontId="3" fillId="6" borderId="0" xfId="0" applyNumberFormat="1" applyFont="1" applyFill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2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C4E8A-549E-4A92-9CC2-4FFC79DE6A92}">
  <sheetPr>
    <pageSetUpPr fitToPage="1"/>
  </sheetPr>
  <dimension ref="A1:V35"/>
  <sheetViews>
    <sheetView tabSelected="1" zoomScale="90" zoomScaleNormal="90" workbookViewId="0">
      <selection activeCell="F12" sqref="F12"/>
    </sheetView>
  </sheetViews>
  <sheetFormatPr defaultRowHeight="14.25"/>
  <cols>
    <col min="1" max="1" width="10.85546875" style="3" customWidth="1"/>
    <col min="2" max="2" width="9.140625" style="3"/>
    <col min="3" max="3" width="32.5703125" style="3" customWidth="1"/>
    <col min="4" max="4" width="9.140625" style="3"/>
    <col min="5" max="5" width="3.28515625" style="3" customWidth="1"/>
    <col min="6" max="6" width="9.140625" style="3"/>
    <col min="7" max="7" width="10.140625" style="3" customWidth="1"/>
    <col min="8" max="8" width="9.5703125" style="3" customWidth="1"/>
    <col min="9" max="11" width="9.140625" style="3" hidden="1" customWidth="1"/>
    <col min="12" max="12" width="13.28515625" style="3" customWidth="1"/>
    <col min="13" max="13" width="50.42578125" style="12" bestFit="1" customWidth="1"/>
    <col min="14" max="14" width="86" style="3" bestFit="1" customWidth="1"/>
    <col min="15" max="16384" width="9.140625" style="3"/>
  </cols>
  <sheetData>
    <row r="1" spans="1:14" ht="18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9"/>
    </row>
    <row r="2" spans="1:14" ht="15.75">
      <c r="A2" s="18" t="s">
        <v>1</v>
      </c>
      <c r="B2" s="15"/>
      <c r="C2" s="21" t="s">
        <v>2</v>
      </c>
      <c r="D2" s="15"/>
      <c r="E2" s="15"/>
      <c r="F2" s="15"/>
      <c r="G2" s="15"/>
      <c r="H2" s="15"/>
      <c r="I2" s="15"/>
      <c r="J2" s="15"/>
      <c r="K2" s="15"/>
      <c r="L2" s="9"/>
    </row>
    <row r="3" spans="1:14" ht="15.75">
      <c r="A3" s="18" t="s">
        <v>3</v>
      </c>
      <c r="C3" s="20" t="s">
        <v>4</v>
      </c>
      <c r="L3" s="9"/>
    </row>
    <row r="4" spans="1:14">
      <c r="A4" s="1" t="s">
        <v>5</v>
      </c>
    </row>
    <row r="5" spans="1:14" ht="98.25" customHeight="1">
      <c r="A5" s="31" t="s">
        <v>6</v>
      </c>
      <c r="B5" s="32"/>
      <c r="C5" s="32"/>
      <c r="D5" s="32"/>
      <c r="E5" s="32"/>
      <c r="F5" s="32"/>
      <c r="G5" s="32"/>
      <c r="H5" s="32"/>
    </row>
    <row r="6" spans="1:14">
      <c r="A6" s="19"/>
    </row>
    <row r="7" spans="1:14" ht="15">
      <c r="A7" s="19"/>
      <c r="D7" s="4"/>
      <c r="F7" s="4"/>
      <c r="N7" s="17"/>
    </row>
    <row r="8" spans="1:14" ht="44.25">
      <c r="D8" s="22" t="s">
        <v>7</v>
      </c>
      <c r="E8" s="17"/>
      <c r="F8" s="22" t="s">
        <v>8</v>
      </c>
      <c r="G8" s="22" t="s">
        <v>9</v>
      </c>
      <c r="H8" s="22" t="s">
        <v>9</v>
      </c>
      <c r="I8" s="22"/>
      <c r="J8" s="22"/>
      <c r="K8" s="22"/>
      <c r="L8" s="23" t="s">
        <v>10</v>
      </c>
      <c r="M8" s="10" t="s">
        <v>11</v>
      </c>
      <c r="N8" s="24" t="s">
        <v>12</v>
      </c>
    </row>
    <row r="9" spans="1:14" ht="15">
      <c r="D9" s="22" t="s">
        <v>13</v>
      </c>
      <c r="E9" s="17"/>
      <c r="F9" s="22" t="s">
        <v>13</v>
      </c>
      <c r="G9" s="22" t="s">
        <v>13</v>
      </c>
      <c r="H9" s="22" t="s">
        <v>14</v>
      </c>
      <c r="I9" s="22"/>
      <c r="J9" s="22"/>
      <c r="K9" s="17"/>
      <c r="L9" s="17"/>
      <c r="N9" s="12"/>
    </row>
    <row r="10" spans="1:14" ht="15" thickBot="1">
      <c r="D10" s="4"/>
      <c r="E10" s="4"/>
      <c r="N10" s="12"/>
    </row>
    <row r="11" spans="1:14" ht="29.25" thickBot="1">
      <c r="A11" s="27" t="s">
        <v>15</v>
      </c>
      <c r="B11" s="27"/>
      <c r="C11" s="27"/>
      <c r="D11" s="8">
        <v>111083</v>
      </c>
      <c r="F11" s="8">
        <v>145386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does not agree, query this</v>
      </c>
      <c r="N11" s="13"/>
    </row>
    <row r="12" spans="1:14" ht="15" thickBot="1">
      <c r="D12" s="5"/>
      <c r="F12" s="5"/>
      <c r="N12" s="12"/>
    </row>
    <row r="13" spans="1:14" ht="15" thickBot="1">
      <c r="A13" s="28" t="s">
        <v>16</v>
      </c>
      <c r="B13" s="29"/>
      <c r="C13" s="30"/>
      <c r="D13" s="8">
        <v>126226</v>
      </c>
      <c r="F13" s="8">
        <v>128751</v>
      </c>
      <c r="G13" s="5">
        <f>F13-D13</f>
        <v>2525</v>
      </c>
      <c r="H13" s="6">
        <f>IF((D13&gt;F13),(D13-F13)/D13,IF(D13&lt;F13,-(D13-F13)/D13,IF(D13=F13,0)))</f>
        <v>2.0003802703088113E-2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IF((H13&lt;15%)*AND(G13&lt;100000)*OR(G13&gt;-100000),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5" thickBot="1">
      <c r="D14" s="5"/>
      <c r="F14" s="5"/>
      <c r="G14" s="5"/>
      <c r="H14" s="6"/>
      <c r="K14" s="4"/>
      <c r="L14" s="4"/>
      <c r="N14" s="12"/>
    </row>
    <row r="15" spans="1:14" ht="86.25">
      <c r="A15" s="25" t="s">
        <v>17</v>
      </c>
      <c r="B15" s="25"/>
      <c r="C15" s="25"/>
      <c r="D15" s="8">
        <v>85026</v>
      </c>
      <c r="F15" s="8">
        <v>50731</v>
      </c>
      <c r="G15" s="5">
        <f>F15-D15</f>
        <v>-34295</v>
      </c>
      <c r="H15" s="6">
        <f>IF((D15&gt;F15),(D15-F15)/D15,IF(D15&lt;F15,-(D15-F15)/D15,IF(D15=F15,0)))</f>
        <v>0.40334721144120622</v>
      </c>
      <c r="I15" s="3">
        <f>IF(D15-F15&lt;200,0,IF(D15-F15&gt;200,1,IF(D15-F15=200,1)))</f>
        <v>1</v>
      </c>
      <c r="J15" s="3">
        <f>IF(F15-D15&lt;200,0,IF(F15-D15&gt;200,1,IF(F15-D15=200,1)))</f>
        <v>0</v>
      </c>
      <c r="K15" s="4">
        <f>IF(H15&lt;0.15,0,IF(H15&gt;0.15,1,IF(H15=0.15,1)))</f>
        <v>1</v>
      </c>
      <c r="L15" s="4" t="str">
        <f>IF((H15&lt;15%)*AND(G15&lt;100000)*OR(G15&gt;-100000), "NO","YES")</f>
        <v>YES</v>
      </c>
      <c r="M15" s="10" t="str">
        <f>IF((L15="YES")*AND(I15+J15&lt;1),"Explanation not required, difference less than £200"," ")</f>
        <v xml:space="preserve"> </v>
      </c>
      <c r="N15" s="13" t="s">
        <v>18</v>
      </c>
    </row>
    <row r="16" spans="1:14">
      <c r="D16" s="5"/>
      <c r="F16" s="5"/>
      <c r="G16" s="5"/>
      <c r="H16" s="6"/>
      <c r="K16" s="4"/>
      <c r="L16" s="4"/>
      <c r="N16" s="12"/>
    </row>
    <row r="17" spans="1:22" ht="15" thickBot="1">
      <c r="A17" s="25" t="s">
        <v>19</v>
      </c>
      <c r="B17" s="25"/>
      <c r="C17" s="25"/>
      <c r="D17" s="8">
        <v>35820</v>
      </c>
      <c r="F17" s="8">
        <v>40145</v>
      </c>
      <c r="G17" s="5">
        <f>F17-D17</f>
        <v>4325</v>
      </c>
      <c r="H17" s="6">
        <f>IF((D17&gt;F17),(D17-F17)/D17,IF(D17&lt;F17,-(D17-F17)/D17,IF(D17=F17,0)))</f>
        <v>0.12074260189838079</v>
      </c>
      <c r="I17" s="3">
        <f>IF(D17-F17&lt;200,0,IF(D17-F17&gt;200,1,IF(D17-F17=200,1)))</f>
        <v>0</v>
      </c>
      <c r="J17" s="3">
        <f>IF(F17-D17&lt;200,0,IF(F17-D17&gt;200,1,IF(F17-D17=200,1)))</f>
        <v>1</v>
      </c>
      <c r="K17" s="4">
        <f>IF(H17&lt;0.15,0,IF(H17&gt;0.15,1,IF(H17=0.15,1)))</f>
        <v>0</v>
      </c>
      <c r="L17" s="4" t="str">
        <f>IF((H17&lt;15%)*AND(G17&lt;100000)*OR(G17&gt;-100000), "NO","YES")</f>
        <v>NO</v>
      </c>
      <c r="M17" s="10" t="str">
        <f>IF((L17="YES")*AND(I17+J17&lt;1),"Explanation not required, difference less than £200"," ")</f>
        <v xml:space="preserve"> </v>
      </c>
      <c r="N17" s="13"/>
    </row>
    <row r="18" spans="1:22" ht="15" thickBot="1">
      <c r="D18" s="5"/>
      <c r="F18" s="5"/>
      <c r="G18" s="5"/>
      <c r="H18" s="6"/>
      <c r="K18" s="4"/>
      <c r="L18" s="4"/>
      <c r="N18" s="12"/>
    </row>
    <row r="19" spans="1:22" ht="15" thickBot="1">
      <c r="A19" s="25" t="s">
        <v>20</v>
      </c>
      <c r="B19" s="25"/>
      <c r="C19" s="25"/>
      <c r="D19" s="8">
        <v>15150</v>
      </c>
      <c r="F19" s="8">
        <v>14924</v>
      </c>
      <c r="G19" s="5">
        <f>F19-D19</f>
        <v>-226</v>
      </c>
      <c r="H19" s="6">
        <f>IF((D19&gt;F19),(D19-F19)/D19,IF(D19&lt;F19,-(D19-F19)/D19,IF(D19=F19,0)))</f>
        <v>1.4917491749174918E-2</v>
      </c>
      <c r="I19" s="3">
        <f>IF(D19-F19&lt;200,0,IF(D19-F19&gt;200,1,IF(D19-F19=200,1)))</f>
        <v>1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IF((H19&lt;15%)*AND(G19&lt;100000)*OR(G19&gt;-100000),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22" ht="15" thickBot="1">
      <c r="D20" s="5"/>
      <c r="F20" s="5"/>
      <c r="G20" s="5"/>
      <c r="H20" s="6"/>
      <c r="K20" s="4"/>
      <c r="L20" s="4"/>
      <c r="N20" s="12"/>
    </row>
    <row r="21" spans="1:22" ht="57.75">
      <c r="A21" s="25" t="s">
        <v>21</v>
      </c>
      <c r="B21" s="25"/>
      <c r="C21" s="25"/>
      <c r="D21" s="8">
        <v>125978</v>
      </c>
      <c r="F21" s="8">
        <v>107627</v>
      </c>
      <c r="G21" s="5">
        <f>F21-D21</f>
        <v>-18351</v>
      </c>
      <c r="H21" s="6">
        <f>IF((D21&gt;F21),(D21-F21)/D21,IF(D21&lt;F21,-(D21-F21)/D21,IF(D21=F21,0)))</f>
        <v>0.14566829128895523</v>
      </c>
      <c r="I21" s="3">
        <f>IF(D21-F21&lt;200,0,IF(D21-F21&gt;200,1,IF(D21-F21=200,1)))</f>
        <v>1</v>
      </c>
      <c r="J21" s="3">
        <f>IF(F21-D21&lt;200,0,IF(F21-D21&gt;200,1,IF(F21-D21=200,1)))</f>
        <v>0</v>
      </c>
      <c r="K21" s="4">
        <f>IF(H21&lt;0.15,0,IF(H21&gt;0.15,1,IF(H21=0.15,1)))</f>
        <v>0</v>
      </c>
      <c r="L21" s="4" t="str">
        <f>IF((H21&lt;15%)*AND(G21&lt;100000)*OR(G21&gt;-100000), "NO","YES")</f>
        <v>NO</v>
      </c>
      <c r="M21" s="10" t="str">
        <f>IF((L21="YES")*AND(I21+J21&lt;1),"Explanation not required, difference less than £200"," ")</f>
        <v xml:space="preserve"> </v>
      </c>
      <c r="N21" s="13" t="s">
        <v>22</v>
      </c>
    </row>
    <row r="22" spans="1:22" ht="15" thickBot="1">
      <c r="D22" s="5"/>
      <c r="F22" s="5"/>
      <c r="G22" s="5"/>
      <c r="H22" s="6"/>
      <c r="K22" s="4"/>
      <c r="L22" s="4"/>
      <c r="N22" s="12"/>
    </row>
    <row r="23" spans="1:22" ht="15" thickBot="1">
      <c r="A23" s="7" t="s">
        <v>23</v>
      </c>
      <c r="D23" s="2">
        <f>D11+D13+D15-D17-D19-D21</f>
        <v>145387</v>
      </c>
      <c r="F23" s="2">
        <f>F11+F13+F15-F17-F19-F21</f>
        <v>162172</v>
      </c>
      <c r="G23" s="5"/>
      <c r="H23" s="6"/>
      <c r="K23" s="4"/>
      <c r="L23" s="4"/>
      <c r="M23" s="14" t="s">
        <v>24</v>
      </c>
      <c r="N23" s="12"/>
    </row>
    <row r="24" spans="1:22" ht="15" thickBot="1">
      <c r="D24" s="5"/>
      <c r="F24" s="5"/>
      <c r="G24" s="5"/>
      <c r="H24" s="6"/>
      <c r="K24" s="4"/>
      <c r="L24" s="4"/>
      <c r="N24" s="12"/>
    </row>
    <row r="25" spans="1:22" ht="15" thickBot="1">
      <c r="A25" s="25" t="s">
        <v>25</v>
      </c>
      <c r="B25" s="25"/>
      <c r="C25" s="25"/>
      <c r="D25" s="8">
        <v>145387</v>
      </c>
      <c r="F25" s="8">
        <v>162172</v>
      </c>
      <c r="G25" s="5"/>
      <c r="H25" s="6"/>
      <c r="K25" s="4"/>
      <c r="L25" s="4"/>
      <c r="M25" s="14" t="s">
        <v>24</v>
      </c>
      <c r="N25" s="12"/>
    </row>
    <row r="26" spans="1:22" ht="15" thickBot="1">
      <c r="D26" s="5"/>
      <c r="F26" s="5"/>
      <c r="G26" s="5"/>
      <c r="H26" s="6"/>
      <c r="K26" s="4"/>
      <c r="L26" s="4"/>
      <c r="N26" s="12"/>
    </row>
    <row r="27" spans="1:22" ht="15" thickBot="1">
      <c r="A27" s="25" t="s">
        <v>26</v>
      </c>
      <c r="B27" s="25"/>
      <c r="C27" s="25"/>
      <c r="D27" s="8">
        <v>550306</v>
      </c>
      <c r="F27" s="8">
        <v>572830</v>
      </c>
      <c r="G27" s="5">
        <f>F27-D27</f>
        <v>22524</v>
      </c>
      <c r="H27" s="6">
        <f>IF((D27&gt;F27),(D27-F27)/D27,IF(D27&lt;F27,-(D27-F27)/D27,IF(D27=F27,0)))</f>
        <v>4.0929955333941483E-2</v>
      </c>
      <c r="I27" s="3">
        <f>IF(D27-F27&lt;200,0,IF(D27-F27&gt;200,1,IF(D27-F27=200,1)))</f>
        <v>0</v>
      </c>
      <c r="J27" s="3">
        <f>IF(F27-D27&lt;200,0,IF(F27-D27&gt;200,1,IF(F27-D27=200,1)))</f>
        <v>1</v>
      </c>
      <c r="K27" s="4">
        <f>IF(H27&lt;0.15,0,IF(H27&gt;0.15,1,IF(H27=0.15,1)))</f>
        <v>0</v>
      </c>
      <c r="L27" s="4" t="str">
        <f>IF((H27&lt;15%)*AND(G27&lt;100000)*OR(G27&gt;-100000), "NO","YES")</f>
        <v>NO</v>
      </c>
      <c r="M27" s="10" t="str">
        <f>IF((L27="YES")*AND(I27+J27&lt;1),"Explanation not required, difference less than £200"," ")</f>
        <v xml:space="preserve"> </v>
      </c>
      <c r="N27" s="13"/>
    </row>
    <row r="28" spans="1:22" ht="15" thickBot="1">
      <c r="D28" s="5"/>
      <c r="F28" s="5"/>
      <c r="G28" s="5"/>
      <c r="H28" s="6"/>
      <c r="K28" s="4"/>
      <c r="L28" s="4"/>
      <c r="N28" s="12"/>
    </row>
    <row r="29" spans="1:22" ht="15" thickBot="1">
      <c r="A29" s="25" t="s">
        <v>27</v>
      </c>
      <c r="B29" s="25"/>
      <c r="C29" s="25"/>
      <c r="D29" s="8">
        <v>194000</v>
      </c>
      <c r="F29" s="8">
        <v>190000</v>
      </c>
      <c r="G29" s="5">
        <f>F29-D29</f>
        <v>-4000</v>
      </c>
      <c r="H29" s="6">
        <f>IF((D29&gt;F29),(D29-F29)/D29,IF(D29&lt;F29,-(D29-F29)/D29,IF(D29=F29,0)))</f>
        <v>2.0618556701030927E-2</v>
      </c>
      <c r="I29" s="3">
        <f>IF(D29-F29&lt;100,0,IF(D29-F29&gt;100,1,IF(D29-F29=100,1)))</f>
        <v>1</v>
      </c>
      <c r="J29" s="3">
        <f>IF(F29-D29&lt;100,0,IF(F29-D29&gt;100,1,IF(F29-D29=100,1)))</f>
        <v>0</v>
      </c>
      <c r="K29" s="4">
        <f>IF(H29&lt;0.15,0,IF(H29&gt;0.15,1,IF(H29=0.15,1)))</f>
        <v>0</v>
      </c>
      <c r="L29" s="4" t="str">
        <f>IF((H29&lt;15%)*AND(G29&lt;100000)*OR(G29&gt;-100000), "NO","YES")</f>
        <v>NO</v>
      </c>
      <c r="M29" s="10" t="str">
        <f>IF((L29="YES")*AND(I29+J29&lt;1),"Explanation not required, difference less than £200"," ")</f>
        <v xml:space="preserve"> </v>
      </c>
      <c r="N29" s="13"/>
    </row>
    <row r="30" spans="1:22">
      <c r="H30" s="6"/>
      <c r="K30" s="4"/>
      <c r="L30" s="4"/>
      <c r="N30" s="12"/>
    </row>
    <row r="31" spans="1:22" ht="15">
      <c r="C31" s="11" t="s">
        <v>28</v>
      </c>
    </row>
    <row r="32" spans="1:22">
      <c r="O32" s="16"/>
      <c r="P32" s="16"/>
      <c r="Q32" s="16"/>
      <c r="R32" s="16"/>
      <c r="S32" s="16"/>
      <c r="T32" s="16"/>
      <c r="U32" s="16"/>
      <c r="V32" s="16"/>
    </row>
    <row r="33" spans="3:22" ht="15">
      <c r="C33" s="11" t="s">
        <v>29</v>
      </c>
      <c r="N33" s="16"/>
      <c r="O33" s="16"/>
      <c r="P33" s="16"/>
      <c r="Q33" s="16"/>
      <c r="R33" s="16"/>
      <c r="S33" s="16"/>
      <c r="T33" s="16"/>
      <c r="U33" s="16"/>
      <c r="V33" s="16"/>
    </row>
    <row r="35" spans="3:22" ht="15">
      <c r="C35" s="11" t="s">
        <v>30</v>
      </c>
    </row>
  </sheetData>
  <mergeCells count="11">
    <mergeCell ref="A21:C21"/>
    <mergeCell ref="A1:K1"/>
    <mergeCell ref="A25:C25"/>
    <mergeCell ref="A27:C27"/>
    <mergeCell ref="A29:C29"/>
    <mergeCell ref="A11:C11"/>
    <mergeCell ref="A13:C13"/>
    <mergeCell ref="A15:C15"/>
    <mergeCell ref="A17:C17"/>
    <mergeCell ref="A5:H5"/>
    <mergeCell ref="A19:C19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7EBF5F8F7C23409549BBF28C77B1CE" ma:contentTypeVersion="14" ma:contentTypeDescription="Create a new document." ma:contentTypeScope="" ma:versionID="5d28462281a778d69c5dc579bf461a69">
  <xsd:schema xmlns:xsd="http://www.w3.org/2001/XMLSchema" xmlns:xs="http://www.w3.org/2001/XMLSchema" xmlns:p="http://schemas.microsoft.com/office/2006/metadata/properties" xmlns:ns2="79b211e9-91f8-44cb-9cff-c32924f4d6d9" xmlns:ns3="506d9a0c-a61b-4c39-bf27-1cd9ad2a20a1" targetNamespace="http://schemas.microsoft.com/office/2006/metadata/properties" ma:root="true" ma:fieldsID="ac9acd35507f72230c4c1a3e7e85e9fd" ns2:_="" ns3:_="">
    <xsd:import namespace="79b211e9-91f8-44cb-9cff-c32924f4d6d9"/>
    <xsd:import namespace="506d9a0c-a61b-4c39-bf27-1cd9ad2a20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211e9-91f8-44cb-9cff-c32924f4d6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52282bb-905b-4081-9350-3cffc7241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d9a0c-a61b-4c39-bf27-1cd9ad2a20a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f9163e0-f726-4b4a-a627-899a0b26ec80}" ma:internalName="TaxCatchAll" ma:showField="CatchAllData" ma:web="506d9a0c-a61b-4c39-bf27-1cd9ad2a20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83FC6E-0B6F-4A25-B69C-40ECAC749606}"/>
</file>

<file path=customXml/itemProps2.xml><?xml version="1.0" encoding="utf-8"?>
<ds:datastoreItem xmlns:ds="http://schemas.openxmlformats.org/officeDocument/2006/customXml" ds:itemID="{C7E81745-049A-4A09-B25E-EC6B3438DB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Littlejohn LLP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jsheridan</dc:creator>
  <cp:keywords/>
  <dc:description/>
  <cp:lastModifiedBy>clerk</cp:lastModifiedBy>
  <cp:revision/>
  <dcterms:created xsi:type="dcterms:W3CDTF">2012-07-11T10:01:28Z</dcterms:created>
  <dcterms:modified xsi:type="dcterms:W3CDTF">2026-05-11T17:08:39Z</dcterms:modified>
  <cp:category/>
  <cp:contentStatus/>
</cp:coreProperties>
</file>